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CITYMGR\BUDGET OFFICE FILES\FY 27 Budget\Revenues\Rate Comparisons\"/>
    </mc:Choice>
  </mc:AlternateContent>
  <xr:revisionPtr revIDLastSave="0" documentId="8_{88C8B84E-8CCE-4ACA-B628-8C00164220E0}" xr6:coauthVersionLast="47" xr6:coauthVersionMax="47" xr10:uidLastSave="{00000000-0000-0000-0000-000000000000}"/>
  <bookViews>
    <workbookView xWindow="-108" yWindow="-108" windowWidth="23256" windowHeight="12456" xr2:uid="{D02DF403-80D7-4470-A102-3C20E11E622C}"/>
  </bookViews>
  <sheets>
    <sheet name="Work Sess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F18" i="3"/>
  <c r="F17" i="3"/>
  <c r="F16" i="3"/>
  <c r="H9" i="3"/>
  <c r="H16" i="3" s="1"/>
  <c r="Q24" i="3"/>
  <c r="P24" i="3"/>
  <c r="Q23" i="3"/>
  <c r="Q25" i="3" s="1"/>
  <c r="F9" i="3"/>
  <c r="D18" i="3" s="1"/>
  <c r="H6" i="3"/>
  <c r="F6" i="3"/>
  <c r="H7" i="3"/>
  <c r="F7" i="3"/>
  <c r="H8" i="3"/>
  <c r="F8" i="3"/>
  <c r="H17" i="3" l="1"/>
  <c r="H18" i="3"/>
  <c r="D16" i="3"/>
  <c r="D17" i="3"/>
  <c r="H10" i="3"/>
  <c r="H19" i="3" l="1"/>
</calcChain>
</file>

<file path=xl/sharedStrings.xml><?xml version="1.0" encoding="utf-8"?>
<sst xmlns="http://schemas.openxmlformats.org/spreadsheetml/2006/main" count="46" uniqueCount="38">
  <si>
    <t>Lodging Tax</t>
  </si>
  <si>
    <t>Increase</t>
  </si>
  <si>
    <t xml:space="preserve">Current </t>
  </si>
  <si>
    <t>Rate</t>
  </si>
  <si>
    <t>Generated</t>
  </si>
  <si>
    <t>Meals Tax</t>
  </si>
  <si>
    <t xml:space="preserve">Potential </t>
  </si>
  <si>
    <t>Real Estate</t>
  </si>
  <si>
    <t xml:space="preserve">Additional Revenue </t>
  </si>
  <si>
    <t>Tax Rate</t>
  </si>
  <si>
    <t>Revenue Type</t>
  </si>
  <si>
    <t>Rate Increase</t>
  </si>
  <si>
    <t>Revenue Increase</t>
  </si>
  <si>
    <t>$0.96/$100</t>
  </si>
  <si>
    <t>Real Estate Tax</t>
  </si>
  <si>
    <t>$4.20/$100</t>
  </si>
  <si>
    <t>Property Tax</t>
  </si>
  <si>
    <t>Personal Property</t>
  </si>
  <si>
    <t>Advertised</t>
  </si>
  <si>
    <t>Potential  Tax Increases</t>
  </si>
  <si>
    <t>Potential  Tax Rate Changes</t>
  </si>
  <si>
    <t>Vehicles (81%)</t>
  </si>
  <si>
    <t>Machinery &amp; Tools (3%)</t>
  </si>
  <si>
    <t>Business Tangibles (16%)</t>
  </si>
  <si>
    <t>Incremental Increases on Personal Property Types Based on FY27 Estimated Revenue</t>
  </si>
  <si>
    <t>Total</t>
  </si>
  <si>
    <t>Current Rate</t>
  </si>
  <si>
    <t>New Rate</t>
  </si>
  <si>
    <t>Rate Change</t>
  </si>
  <si>
    <t>Property Type</t>
  </si>
  <si>
    <t xml:space="preserve">Annual Increase in Real Estate Tax for a home assessed at </t>
  </si>
  <si>
    <t>Tax Type</t>
  </si>
  <si>
    <t>Change the values in the light blue cells to see different scenarios.</t>
  </si>
  <si>
    <t>Real Estate (per $100 of assessed value)</t>
  </si>
  <si>
    <t>Personal Property (per $100 of assessed value)</t>
  </si>
  <si>
    <t>=</t>
  </si>
  <si>
    <t>(Mean Assessed Value = $548,762)</t>
  </si>
  <si>
    <t>(Median Assessed Value = $525,600)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</si>
</sst>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"/>
    <numFmt numFmtId="167" formatCode="&quot;$&quot;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7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5" fontId="0" fillId="4" borderId="10" xfId="0" applyNumberFormat="1" applyFill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5" fontId="0" fillId="4" borderId="11" xfId="0" applyNumberFormat="1" applyFill="1" applyBorder="1" applyAlignment="1">
      <alignment horizontal="center"/>
    </xf>
    <xf numFmtId="165" fontId="0" fillId="4" borderId="11" xfId="0" applyNumberFormat="1" applyFill="1" applyBorder="1" applyAlignment="1">
      <alignment horizontal="center"/>
    </xf>
    <xf numFmtId="164" fontId="0" fillId="0" borderId="5" xfId="0" applyNumberFormat="1" applyBorder="1"/>
    <xf numFmtId="0" fontId="0" fillId="0" borderId="0" xfId="0" applyAlignment="1">
      <alignment horizontal="center"/>
    </xf>
    <xf numFmtId="5" fontId="8" fillId="5" borderId="15" xfId="0" applyNumberFormat="1" applyFont="1" applyFill="1" applyBorder="1"/>
    <xf numFmtId="0" fontId="8" fillId="0" borderId="19" xfId="0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8" fontId="7" fillId="0" borderId="19" xfId="0" applyNumberFormat="1" applyFont="1" applyBorder="1" applyAlignment="1">
      <alignment horizontal="center"/>
    </xf>
    <xf numFmtId="5" fontId="7" fillId="0" borderId="20" xfId="0" applyNumberFormat="1" applyFont="1" applyBorder="1"/>
    <xf numFmtId="5" fontId="7" fillId="0" borderId="21" xfId="0" applyNumberFormat="1" applyFont="1" applyBorder="1"/>
    <xf numFmtId="0" fontId="8" fillId="5" borderId="25" xfId="0" applyFont="1" applyFill="1" applyBorder="1" applyAlignment="1">
      <alignment horizontal="right"/>
    </xf>
    <xf numFmtId="0" fontId="8" fillId="5" borderId="23" xfId="0" applyFont="1" applyFill="1" applyBorder="1"/>
    <xf numFmtId="0" fontId="10" fillId="0" borderId="0" xfId="0" applyFont="1" applyAlignment="1">
      <alignment horizontal="right" vertical="center"/>
    </xf>
    <xf numFmtId="0" fontId="12" fillId="0" borderId="0" xfId="0" applyFont="1"/>
    <xf numFmtId="0" fontId="11" fillId="0" borderId="0" xfId="0" applyFont="1"/>
    <xf numFmtId="164" fontId="11" fillId="0" borderId="0" xfId="0" applyNumberFormat="1" applyFont="1"/>
    <xf numFmtId="0" fontId="13" fillId="0" borderId="19" xfId="0" applyFont="1" applyBorder="1"/>
    <xf numFmtId="0" fontId="13" fillId="0" borderId="14" xfId="0" applyFont="1" applyBorder="1" applyAlignment="1">
      <alignment horizontal="center"/>
    </xf>
    <xf numFmtId="0" fontId="13" fillId="6" borderId="29" xfId="0" applyFont="1" applyFill="1" applyBorder="1" applyAlignment="1">
      <alignment horizontal="center"/>
    </xf>
    <xf numFmtId="164" fontId="13" fillId="0" borderId="32" xfId="0" applyNumberFormat="1" applyFont="1" applyBorder="1" applyAlignment="1">
      <alignment horizontal="center"/>
    </xf>
    <xf numFmtId="0" fontId="11" fillId="0" borderId="19" xfId="0" applyFont="1" applyBorder="1"/>
    <xf numFmtId="8" fontId="11" fillId="0" borderId="14" xfId="0" applyNumberFormat="1" applyFont="1" applyBorder="1" applyAlignment="1">
      <alignment horizontal="center"/>
    </xf>
    <xf numFmtId="166" fontId="11" fillId="8" borderId="30" xfId="1" applyNumberFormat="1" applyFont="1" applyFill="1" applyBorder="1" applyAlignment="1" applyProtection="1">
      <alignment horizontal="center"/>
      <protection locked="0"/>
    </xf>
    <xf numFmtId="167" fontId="11" fillId="0" borderId="32" xfId="0" applyNumberFormat="1" applyFont="1" applyBorder="1" applyAlignment="1">
      <alignment horizontal="right"/>
    </xf>
    <xf numFmtId="10" fontId="11" fillId="0" borderId="14" xfId="0" applyNumberFormat="1" applyFont="1" applyBorder="1" applyAlignment="1">
      <alignment horizontal="center"/>
    </xf>
    <xf numFmtId="10" fontId="11" fillId="8" borderId="30" xfId="0" applyNumberFormat="1" applyFont="1" applyFill="1" applyBorder="1" applyAlignment="1" applyProtection="1">
      <alignment horizontal="center"/>
      <protection locked="0"/>
    </xf>
    <xf numFmtId="165" fontId="11" fillId="0" borderId="14" xfId="0" applyNumberFormat="1" applyFont="1" applyBorder="1" applyAlignment="1">
      <alignment horizontal="center"/>
    </xf>
    <xf numFmtId="167" fontId="11" fillId="0" borderId="33" xfId="0" applyNumberFormat="1" applyFont="1" applyBorder="1" applyAlignment="1">
      <alignment horizontal="right"/>
    </xf>
    <xf numFmtId="166" fontId="11" fillId="8" borderId="31" xfId="1" applyNumberFormat="1" applyFont="1" applyFill="1" applyBorder="1" applyAlignment="1" applyProtection="1">
      <alignment horizontal="center"/>
      <protection locked="0"/>
    </xf>
    <xf numFmtId="167" fontId="11" fillId="0" borderId="15" xfId="0" applyNumberFormat="1" applyFont="1" applyBorder="1" applyAlignment="1">
      <alignment horizontal="right"/>
    </xf>
    <xf numFmtId="0" fontId="13" fillId="5" borderId="22" xfId="0" applyFont="1" applyFill="1" applyBorder="1" applyAlignment="1">
      <alignment horizontal="right"/>
    </xf>
    <xf numFmtId="0" fontId="13" fillId="5" borderId="23" xfId="0" applyFont="1" applyFill="1" applyBorder="1"/>
    <xf numFmtId="0" fontId="13" fillId="5" borderId="27" xfId="0" applyFont="1" applyFill="1" applyBorder="1"/>
    <xf numFmtId="167" fontId="13" fillId="5" borderId="24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167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167" fontId="11" fillId="8" borderId="34" xfId="0" applyNumberFormat="1" applyFont="1" applyFill="1" applyBorder="1" applyAlignment="1" applyProtection="1">
      <alignment horizontal="center" vertical="center"/>
      <protection locked="0"/>
    </xf>
    <xf numFmtId="167" fontId="11" fillId="0" borderId="0" xfId="0" applyNumberFormat="1" applyFont="1" applyFill="1" applyBorder="1" applyAlignment="1" applyProtection="1">
      <alignment horizontal="center" vertical="center"/>
      <protection locked="0"/>
    </xf>
    <xf numFmtId="5" fontId="13" fillId="0" borderId="15" xfId="0" applyNumberFormat="1" applyFont="1" applyBorder="1" applyAlignment="1">
      <alignment horizontal="center" vertical="center"/>
    </xf>
    <xf numFmtId="0" fontId="8" fillId="0" borderId="14" xfId="0" applyFont="1" applyBorder="1" applyAlignment="1"/>
    <xf numFmtId="0" fontId="7" fillId="0" borderId="14" xfId="0" applyFont="1" applyBorder="1" applyAlignment="1"/>
    <xf numFmtId="0" fontId="7" fillId="0" borderId="0" xfId="0" applyFont="1" applyAlignment="1">
      <alignment horizontal="left" vertical="center"/>
    </xf>
    <xf numFmtId="166" fontId="7" fillId="0" borderId="12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4" fillId="7" borderId="16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horizontal="center" vertical="top" wrapText="1"/>
    </xf>
    <xf numFmtId="0" fontId="14" fillId="7" borderId="28" xfId="0" applyFont="1" applyFill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8" fontId="11" fillId="0" borderId="35" xfId="0" applyNumberFormat="1" applyFont="1" applyBorder="1" applyAlignment="1">
      <alignment horizontal="center"/>
    </xf>
    <xf numFmtId="8" fontId="11" fillId="0" borderId="13" xfId="0" applyNumberFormat="1" applyFont="1" applyBorder="1" applyAlignment="1">
      <alignment horizontal="center"/>
    </xf>
    <xf numFmtId="10" fontId="11" fillId="0" borderId="13" xfId="0" applyNumberFormat="1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165" fontId="11" fillId="0" borderId="12" xfId="0" applyNumberFormat="1" applyFont="1" applyBorder="1" applyAlignment="1">
      <alignment horizontal="center"/>
    </xf>
    <xf numFmtId="8" fontId="11" fillId="0" borderId="14" xfId="0" applyNumberFormat="1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8FCD6"/>
      <color rgb="FFF5F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8</xdr:row>
      <xdr:rowOff>161925</xdr:rowOff>
    </xdr:from>
    <xdr:to>
      <xdr:col>9</xdr:col>
      <xdr:colOff>266700</xdr:colOff>
      <xdr:row>18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D0CABD7-E647-1E99-17F0-D915DF9F866A}"/>
            </a:ext>
          </a:extLst>
        </xdr:cNvPr>
        <xdr:cNvCxnSpPr/>
      </xdr:nvCxnSpPr>
      <xdr:spPr>
        <a:xfrm>
          <a:off x="10941504" y="1835604"/>
          <a:ext cx="0" cy="239621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8</xdr:row>
      <xdr:rowOff>152400</xdr:rowOff>
    </xdr:from>
    <xdr:to>
      <xdr:col>9</xdr:col>
      <xdr:colOff>276225</xdr:colOff>
      <xdr:row>8</xdr:row>
      <xdr:rowOff>152400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E5D93EA-3C7D-4D92-D330-ED16E2934CE1}"/>
            </a:ext>
          </a:extLst>
        </xdr:cNvPr>
        <xdr:cNvCxnSpPr/>
      </xdr:nvCxnSpPr>
      <xdr:spPr>
        <a:xfrm flipH="1">
          <a:off x="10077450" y="1819275"/>
          <a:ext cx="8763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18</xdr:row>
      <xdr:rowOff>146958</xdr:rowOff>
    </xdr:from>
    <xdr:to>
      <xdr:col>9</xdr:col>
      <xdr:colOff>266700</xdr:colOff>
      <xdr:row>18</xdr:row>
      <xdr:rowOff>146958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8280DE70-12CE-DD7C-B6EA-CDB776E584E2}"/>
            </a:ext>
          </a:extLst>
        </xdr:cNvPr>
        <xdr:cNvCxnSpPr/>
      </xdr:nvCxnSpPr>
      <xdr:spPr>
        <a:xfrm flipH="1">
          <a:off x="10072007" y="4235904"/>
          <a:ext cx="869497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161925</xdr:rowOff>
    </xdr:from>
    <xdr:to>
      <xdr:col>2</xdr:col>
      <xdr:colOff>9525</xdr:colOff>
      <xdr:row>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FE793D4-8C1E-D4CA-9551-A951B812AB9E}"/>
            </a:ext>
          </a:extLst>
        </xdr:cNvPr>
        <xdr:cNvCxnSpPr/>
      </xdr:nvCxnSpPr>
      <xdr:spPr>
        <a:xfrm>
          <a:off x="609600" y="1609725"/>
          <a:ext cx="61912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161925</xdr:rowOff>
    </xdr:from>
    <xdr:to>
      <xdr:col>1</xdr:col>
      <xdr:colOff>0</xdr:colOff>
      <xdr:row>11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8474484-29E1-C363-7B28-3DD827B00756}"/>
            </a:ext>
          </a:extLst>
        </xdr:cNvPr>
        <xdr:cNvCxnSpPr/>
      </xdr:nvCxnSpPr>
      <xdr:spPr>
        <a:xfrm>
          <a:off x="609600" y="1609725"/>
          <a:ext cx="0" cy="208597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171450</xdr:rowOff>
    </xdr:from>
    <xdr:to>
      <xdr:col>1</xdr:col>
      <xdr:colOff>514350</xdr:colOff>
      <xdr:row>11</xdr:row>
      <xdr:rowOff>171450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18B75F3-FE5F-1488-749E-CB737F27C47F}"/>
            </a:ext>
          </a:extLst>
        </xdr:cNvPr>
        <xdr:cNvCxnSpPr/>
      </xdr:nvCxnSpPr>
      <xdr:spPr>
        <a:xfrm>
          <a:off x="619125" y="3524250"/>
          <a:ext cx="50482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3A12-23E9-4C87-9D10-26EDD0200107}">
  <dimension ref="C2:Q25"/>
  <sheetViews>
    <sheetView showGridLines="0" tabSelected="1" topLeftCell="A5" zoomScaleNormal="100" workbookViewId="0">
      <selection activeCell="E9" sqref="E9"/>
    </sheetView>
  </sheetViews>
  <sheetFormatPr defaultRowHeight="14.4" x14ac:dyDescent="0.3"/>
  <cols>
    <col min="1" max="1" width="9.109375" customWidth="1"/>
    <col min="3" max="3" width="74" customWidth="1"/>
    <col min="4" max="4" width="20.44140625" customWidth="1"/>
    <col min="5" max="5" width="31.44140625" customWidth="1"/>
    <col min="6" max="6" width="3.44140625" customWidth="1"/>
    <col min="7" max="7" width="14.88671875" customWidth="1"/>
    <col min="8" max="8" width="28.109375" style="1" customWidth="1"/>
    <col min="13" max="13" width="19.33203125" hidden="1" customWidth="1"/>
    <col min="14" max="14" width="17.5546875" hidden="1" customWidth="1"/>
    <col min="15" max="15" width="13" hidden="1" customWidth="1"/>
    <col min="16" max="16" width="17" hidden="1" customWidth="1"/>
    <col min="17" max="17" width="20.44140625" hidden="1" customWidth="1"/>
    <col min="18" max="18" width="13.6640625" bestFit="1" customWidth="1"/>
  </cols>
  <sheetData>
    <row r="2" spans="3:16" ht="28.8" x14ac:dyDescent="0.55000000000000004">
      <c r="C2" s="30" t="s">
        <v>32</v>
      </c>
      <c r="D2" s="31"/>
      <c r="E2" s="31"/>
      <c r="F2" s="31"/>
      <c r="G2" s="31"/>
      <c r="H2" s="32"/>
    </row>
    <row r="3" spans="3:16" ht="15" customHeight="1" thickBot="1" x14ac:dyDescent="0.5">
      <c r="C3" s="31"/>
      <c r="D3" s="31"/>
      <c r="E3" s="31"/>
      <c r="F3" s="31"/>
      <c r="G3" s="31"/>
      <c r="H3" s="32"/>
    </row>
    <row r="4" spans="3:16" ht="24" thickBot="1" x14ac:dyDescent="0.35">
      <c r="C4" s="65" t="s">
        <v>20</v>
      </c>
      <c r="D4" s="66"/>
      <c r="E4" s="67"/>
      <c r="F4" s="67"/>
      <c r="G4" s="67"/>
      <c r="H4" s="68"/>
    </row>
    <row r="5" spans="3:16" ht="24.6" thickTop="1" thickBot="1" x14ac:dyDescent="0.5">
      <c r="C5" s="33" t="s">
        <v>31</v>
      </c>
      <c r="D5" s="34" t="s">
        <v>26</v>
      </c>
      <c r="E5" s="35" t="s">
        <v>28</v>
      </c>
      <c r="F5" s="82" t="s">
        <v>27</v>
      </c>
      <c r="G5" s="83"/>
      <c r="H5" s="36" t="s">
        <v>12</v>
      </c>
    </row>
    <row r="6" spans="3:16" ht="24" thickBot="1" x14ac:dyDescent="0.5">
      <c r="C6" s="37" t="s">
        <v>33</v>
      </c>
      <c r="D6" s="38">
        <v>0.98</v>
      </c>
      <c r="E6" s="39"/>
      <c r="F6" s="75">
        <f>D6+E6</f>
        <v>0.98</v>
      </c>
      <c r="G6" s="76"/>
      <c r="H6" s="40">
        <f>(E6*100)*P15</f>
        <v>0</v>
      </c>
    </row>
    <row r="7" spans="3:16" ht="24" thickBot="1" x14ac:dyDescent="0.5">
      <c r="C7" s="37" t="s">
        <v>5</v>
      </c>
      <c r="D7" s="41">
        <v>7.0000000000000007E-2</v>
      </c>
      <c r="E7" s="42"/>
      <c r="F7" s="77">
        <f>D7+E7</f>
        <v>7.0000000000000007E-2</v>
      </c>
      <c r="G7" s="78"/>
      <c r="H7" s="40">
        <f>(E7*100)*P16</f>
        <v>0</v>
      </c>
    </row>
    <row r="8" spans="3:16" ht="24" thickBot="1" x14ac:dyDescent="0.5">
      <c r="C8" s="37" t="s">
        <v>0</v>
      </c>
      <c r="D8" s="43">
        <v>0.09</v>
      </c>
      <c r="E8" s="42"/>
      <c r="F8" s="79">
        <f>D8+E8</f>
        <v>0.09</v>
      </c>
      <c r="G8" s="80"/>
      <c r="H8" s="44">
        <f>(E8*100)*P18</f>
        <v>0</v>
      </c>
    </row>
    <row r="9" spans="3:16" ht="24.6" thickTop="1" thickBot="1" x14ac:dyDescent="0.5">
      <c r="C9" s="37" t="s">
        <v>34</v>
      </c>
      <c r="D9" s="38">
        <v>4.4000000000000004</v>
      </c>
      <c r="E9" s="45"/>
      <c r="F9" s="76">
        <f>D9+E9</f>
        <v>4.4000000000000004</v>
      </c>
      <c r="G9" s="81"/>
      <c r="H9" s="46">
        <f>(E9*100)*P17</f>
        <v>0</v>
      </c>
    </row>
    <row r="10" spans="3:16" ht="24.6" thickTop="1" thickBot="1" x14ac:dyDescent="0.5">
      <c r="C10" s="47" t="s">
        <v>25</v>
      </c>
      <c r="D10" s="48"/>
      <c r="E10" s="49"/>
      <c r="F10" s="49"/>
      <c r="G10" s="49"/>
      <c r="H10" s="50">
        <f>SUM(H6:H9)</f>
        <v>0</v>
      </c>
    </row>
    <row r="11" spans="3:16" ht="15" customHeight="1" thickBot="1" x14ac:dyDescent="0.5">
      <c r="C11" s="51"/>
      <c r="D11" s="52"/>
      <c r="E11" s="52"/>
      <c r="F11" s="52"/>
      <c r="G11" s="52"/>
      <c r="H11" s="53"/>
    </row>
    <row r="12" spans="3:16" ht="30" thickTop="1" thickBot="1" x14ac:dyDescent="0.5">
      <c r="C12" s="54"/>
      <c r="D12" s="29" t="s">
        <v>30</v>
      </c>
      <c r="E12" s="55">
        <v>548762</v>
      </c>
      <c r="F12" s="56" t="s">
        <v>35</v>
      </c>
      <c r="G12" s="57">
        <f>(E12/100)*E6</f>
        <v>0</v>
      </c>
      <c r="H12" s="32"/>
    </row>
    <row r="13" spans="3:16" ht="15" customHeight="1" thickTop="1" thickBot="1" x14ac:dyDescent="0.5">
      <c r="C13" s="60" t="s">
        <v>36</v>
      </c>
      <c r="D13" s="31"/>
      <c r="E13" s="31"/>
      <c r="F13" s="31"/>
      <c r="G13" s="31"/>
      <c r="H13" s="32"/>
      <c r="M13" s="62"/>
      <c r="N13" s="63"/>
      <c r="O13" s="63"/>
      <c r="P13" s="64"/>
    </row>
    <row r="14" spans="3:16" ht="21" customHeight="1" x14ac:dyDescent="0.3">
      <c r="C14" s="60" t="s">
        <v>37</v>
      </c>
      <c r="D14" s="72" t="s">
        <v>24</v>
      </c>
      <c r="E14" s="73"/>
      <c r="F14" s="73"/>
      <c r="G14" s="73"/>
      <c r="H14" s="74"/>
      <c r="M14" s="10" t="s">
        <v>9</v>
      </c>
      <c r="N14" s="11" t="s">
        <v>10</v>
      </c>
      <c r="O14" s="11" t="s">
        <v>11</v>
      </c>
      <c r="P14" s="11" t="s">
        <v>12</v>
      </c>
    </row>
    <row r="15" spans="3:16" ht="23.4" x14ac:dyDescent="0.45">
      <c r="C15" s="31"/>
      <c r="D15" s="22" t="s">
        <v>9</v>
      </c>
      <c r="E15" s="58" t="s">
        <v>29</v>
      </c>
      <c r="F15" s="86" t="s">
        <v>28</v>
      </c>
      <c r="G15" s="86"/>
      <c r="H15" s="23" t="s">
        <v>12</v>
      </c>
      <c r="M15" s="12" t="s">
        <v>13</v>
      </c>
      <c r="N15" s="13" t="s">
        <v>14</v>
      </c>
      <c r="O15" s="12">
        <v>0.01</v>
      </c>
      <c r="P15" s="14">
        <v>1233862</v>
      </c>
    </row>
    <row r="16" spans="3:16" ht="23.4" x14ac:dyDescent="0.45">
      <c r="C16" s="31"/>
      <c r="D16" s="24">
        <f>F9</f>
        <v>4.4000000000000004</v>
      </c>
      <c r="E16" s="59" t="s">
        <v>21</v>
      </c>
      <c r="F16" s="61">
        <f>E9</f>
        <v>0</v>
      </c>
      <c r="G16" s="61"/>
      <c r="H16" s="25">
        <f>0.81*H9</f>
        <v>0</v>
      </c>
      <c r="M16" s="15">
        <v>6.5000000000000002E-2</v>
      </c>
      <c r="N16" s="13" t="s">
        <v>5</v>
      </c>
      <c r="O16" s="15">
        <v>0.01</v>
      </c>
      <c r="P16" s="14">
        <v>3230000</v>
      </c>
    </row>
    <row r="17" spans="3:17" ht="23.4" x14ac:dyDescent="0.45">
      <c r="C17" s="31"/>
      <c r="D17" s="24">
        <f>F9</f>
        <v>4.4000000000000004</v>
      </c>
      <c r="E17" s="59" t="s">
        <v>22</v>
      </c>
      <c r="F17" s="61">
        <f>E9</f>
        <v>0</v>
      </c>
      <c r="G17" s="61"/>
      <c r="H17" s="25">
        <f>0.03*H9</f>
        <v>0</v>
      </c>
      <c r="M17" s="12" t="s">
        <v>15</v>
      </c>
      <c r="N17" s="13" t="s">
        <v>16</v>
      </c>
      <c r="O17" s="12">
        <v>0.01</v>
      </c>
      <c r="P17" s="14">
        <v>33943</v>
      </c>
    </row>
    <row r="18" spans="3:17" ht="24" thickBot="1" x14ac:dyDescent="0.5">
      <c r="C18" s="31"/>
      <c r="D18" s="24">
        <f>F9</f>
        <v>4.4000000000000004</v>
      </c>
      <c r="E18" s="59" t="s">
        <v>23</v>
      </c>
      <c r="F18" s="61">
        <f>E9</f>
        <v>0</v>
      </c>
      <c r="G18" s="61"/>
      <c r="H18" s="26">
        <f>0.16*H9</f>
        <v>0</v>
      </c>
      <c r="M18" s="18">
        <v>0.08</v>
      </c>
      <c r="N18" s="16" t="s">
        <v>0</v>
      </c>
      <c r="O18" s="18">
        <v>0.01</v>
      </c>
      <c r="P18" s="17">
        <v>1065333</v>
      </c>
    </row>
    <row r="19" spans="3:17" ht="24.6" thickTop="1" thickBot="1" x14ac:dyDescent="0.5">
      <c r="C19" s="31"/>
      <c r="D19" s="27" t="s">
        <v>25</v>
      </c>
      <c r="E19" s="84"/>
      <c r="F19" s="85"/>
      <c r="G19" s="28"/>
      <c r="H19" s="21">
        <f>SUM(H16:H18)</f>
        <v>0</v>
      </c>
    </row>
    <row r="20" spans="3:17" ht="16.5" customHeight="1" thickBot="1" x14ac:dyDescent="0.35">
      <c r="M20" s="69" t="s">
        <v>19</v>
      </c>
      <c r="N20" s="70"/>
      <c r="O20" s="70"/>
      <c r="P20" s="70"/>
      <c r="Q20" s="71"/>
    </row>
    <row r="21" spans="3:17" x14ac:dyDescent="0.3">
      <c r="N21" s="6" t="s">
        <v>2</v>
      </c>
      <c r="O21" s="6" t="s">
        <v>6</v>
      </c>
      <c r="P21" s="6" t="s">
        <v>18</v>
      </c>
      <c r="Q21" s="7" t="s">
        <v>8</v>
      </c>
    </row>
    <row r="22" spans="3:17" x14ac:dyDescent="0.3">
      <c r="N22" s="8" t="s">
        <v>3</v>
      </c>
      <c r="O22" s="8" t="s">
        <v>1</v>
      </c>
      <c r="P22" s="8" t="s">
        <v>3</v>
      </c>
      <c r="Q22" s="9" t="s">
        <v>4</v>
      </c>
    </row>
    <row r="23" spans="3:17" x14ac:dyDescent="0.3">
      <c r="M23" t="s">
        <v>7</v>
      </c>
      <c r="N23" s="20"/>
      <c r="O23" s="20">
        <v>0.01</v>
      </c>
      <c r="P23" s="4">
        <v>0.99</v>
      </c>
      <c r="Q23" s="2">
        <f>(O23*100)*P15</f>
        <v>1233862</v>
      </c>
    </row>
    <row r="24" spans="3:17" x14ac:dyDescent="0.3">
      <c r="M24" t="s">
        <v>17</v>
      </c>
      <c r="N24" s="4">
        <v>4.2</v>
      </c>
      <c r="O24" s="5">
        <v>0.6</v>
      </c>
      <c r="P24" s="4">
        <f>N24+O24</f>
        <v>4.8</v>
      </c>
      <c r="Q24" s="3">
        <f>(O24*100)*P17</f>
        <v>2036580</v>
      </c>
    </row>
    <row r="25" spans="3:17" x14ac:dyDescent="0.3">
      <c r="Q25" s="19">
        <f>SUM(Q23:Q24)</f>
        <v>3270442</v>
      </c>
    </row>
  </sheetData>
  <sheetProtection sheet="1" objects="1" scenarios="1" selectLockedCells="1"/>
  <mergeCells count="14">
    <mergeCell ref="F17:G17"/>
    <mergeCell ref="F18:G18"/>
    <mergeCell ref="M13:P13"/>
    <mergeCell ref="C4:H4"/>
    <mergeCell ref="M20:Q20"/>
    <mergeCell ref="D14:H14"/>
    <mergeCell ref="F6:G6"/>
    <mergeCell ref="F7:G7"/>
    <mergeCell ref="F8:G8"/>
    <mergeCell ref="F9:G9"/>
    <mergeCell ref="F5:G5"/>
    <mergeCell ref="E19:F19"/>
    <mergeCell ref="F15:G15"/>
    <mergeCell ref="F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Hammill, Krisy</dc:creator>
  <cp:lastModifiedBy>Hammill, Krisy</cp:lastModifiedBy>
  <dcterms:created xsi:type="dcterms:W3CDTF">2024-02-05T19:38:20Z</dcterms:created>
  <dcterms:modified xsi:type="dcterms:W3CDTF">2026-02-06T18:33:44Z</dcterms:modified>
</cp:coreProperties>
</file>